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ocga\Downloads\Tin dau tu\"/>
    </mc:Choice>
  </mc:AlternateContent>
  <bookViews>
    <workbookView xWindow="0" yWindow="0" windowWidth="10785" windowHeight="3458"/>
  </bookViews>
  <sheets>
    <sheet name="26 du an " sheetId="1" r:id="rId1"/>
  </sheets>
  <definedNames>
    <definedName name="_xlnm._FilterDatabase" localSheetId="0" hidden="1">'26 du an '!$A$7:$J$23</definedName>
    <definedName name="_xlnm.Print_Titles" localSheetId="0">'26 du an '!$6:$7</definedName>
  </definedNames>
  <calcPr calcId="162913" concurrentCalc="0"/>
</workbook>
</file>

<file path=xl/calcChain.xml><?xml version="1.0" encoding="utf-8"?>
<calcChain xmlns="http://schemas.openxmlformats.org/spreadsheetml/2006/main">
  <c r="H19" i="1" l="1"/>
  <c r="H44" i="1"/>
  <c r="H42" i="1"/>
  <c r="H40" i="1"/>
  <c r="H38" i="1"/>
  <c r="H36" i="1"/>
  <c r="H28" i="1"/>
  <c r="I46" i="1"/>
  <c r="I16" i="1"/>
  <c r="I15" i="1"/>
  <c r="I26" i="1"/>
  <c r="I25" i="1"/>
  <c r="H25" i="1"/>
  <c r="I23" i="1"/>
  <c r="I18" i="1"/>
  <c r="I45" i="1"/>
  <c r="I43" i="1"/>
  <c r="I42" i="1"/>
  <c r="I41" i="1"/>
  <c r="I40" i="1"/>
  <c r="I39" i="1"/>
  <c r="I38" i="1"/>
  <c r="I37" i="1"/>
  <c r="I36" i="1"/>
  <c r="I35" i="1"/>
  <c r="I33" i="1"/>
  <c r="I34" i="1"/>
  <c r="I32" i="1"/>
  <c r="I31" i="1"/>
  <c r="I30" i="1"/>
  <c r="I17" i="1"/>
  <c r="I14" i="1"/>
  <c r="I13" i="1"/>
  <c r="H24" i="1"/>
  <c r="H23" i="1"/>
  <c r="H20" i="1"/>
  <c r="H21" i="1"/>
  <c r="H22" i="1"/>
  <c r="I44" i="1"/>
  <c r="H27" i="1"/>
  <c r="I9" i="1"/>
  <c r="I8" i="1"/>
  <c r="H18" i="1"/>
  <c r="H11" i="1"/>
  <c r="H12" i="1"/>
  <c r="H10" i="1"/>
  <c r="H9" i="1"/>
  <c r="H8" i="1"/>
  <c r="I29" i="1"/>
  <c r="I28" i="1"/>
  <c r="I27" i="1"/>
  <c r="F24" i="1"/>
</calcChain>
</file>

<file path=xl/sharedStrings.xml><?xml version="1.0" encoding="utf-8"?>
<sst xmlns="http://schemas.openxmlformats.org/spreadsheetml/2006/main" count="169" uniqueCount="130">
  <si>
    <t>STT</t>
  </si>
  <si>
    <t>Tên dự án</t>
  </si>
  <si>
    <t xml:space="preserve">Đơn vị đề xuất </t>
  </si>
  <si>
    <t>Địa điểm thực hiện</t>
  </si>
  <si>
    <t>Mục tiêu và Quy mô</t>
  </si>
  <si>
    <t>Diện tích
(ha)</t>
  </si>
  <si>
    <t>Hình thức đầu tư</t>
  </si>
  <si>
    <t>Vốn đầu tư dự kiến</t>
  </si>
  <si>
    <t>Tỷ VND</t>
  </si>
  <si>
    <t>Đầu tư trong nước hoặc nước ngoài</t>
  </si>
  <si>
    <t>Khu Nông Nghiệp Công Nghệ Cao 1 – tại xã Thới Thạnh, huyện Thới Lai</t>
  </si>
  <si>
    <t>Sở Nông nghiệp và Phát triển nông thôn</t>
  </si>
  <si>
    <t xml:space="preserve">Xã Thới Thạnh, huyện Thới Lai, TP. Cần Thơ, </t>
  </si>
  <si>
    <t xml:space="preserve"> - Nghiên cứu ứng dụng công nghệ mới trong sản xuất, nhân giống cây trồng và vật nuôi; Xây dựng khu thực nghiệm (trồng trọt, chăn nuôi, thủy sản) gồm: Hệ thống nhà kính, nhà lưới với màng lọc quang phổ cản tia nhiệt chống nóng, nhà lưới,... phục vụ ươm cây giống, cấy mô “invitro”, …; 
- Xây dựng phòng thí nghiệm: nuôi cấy mô, kiểm định chất lượng sản phẩm, …; ứng dụng công nghệ sinh học trong cải tạo và nhân giống cây. 
- Tổ chức đào tạo và huấn luyện kỹ thuật mới; chuyển giao công nghệ; trình diễn công nghệ; chịu trách nhiệm tiêu chuẩn hóa, làm công tác thông tin, quảng bá và thương mại hóa các sản phẩm của mạng lưới.
</t>
  </si>
  <si>
    <t>Khu Nông Nghiệp ứng dụng công nghệ cao Cần Thơ</t>
  </si>
  <si>
    <t xml:space="preserve"> - Xây dựng hệ thống nhân giống và sản xuất giống cây - con được tiêu chuẩn hóa bằng ứng dụng công nghệ cao; hoàn thiện quy trình công nghệ cao trong bảo quản và chế biến các mặt hàng nông - thủy sản chủ lực có thương hiệu cho TP Cần Thơ và vùng ĐBSCL. 
- Tập hợp và xây dựng mạng lưới vệ tinh cho khu NNCNC (gồm các nông hộ, trang trại, HTX sản xuất, doanh nghiệp,...) nhằm thương mại hóa và chuyển giao công nghệ ra sản xuất đại trà các sản phẩm - dịch vụ của Tổ hợp khu - trạm NNCNC TP Cần Thơ, hướng đến hình thành các khu vực sản xuất nông - thủy sản quy mô lớn có chất lượng đạt tiêu chuẩn quốc tế.
- Kết hợp với ngành du lịch của TP Cần Thơ các các tỉnh ĐBSCL, xây dựng hệ thống các điểm và tour tham quan sinh vật cảnh, nghỉ dưỡng kết hợp du lịch sinh thái và trình bày giới thiệu các mặt hàng nông - thủy sản chất lượng cao của Khu NNCNC.
</t>
  </si>
  <si>
    <t>Khu Nông Nghiệp Công Nghệ Cao 3 - xã Thạnh Phú, huyện Cờ Đỏ, TP. Cần Thơ</t>
  </si>
  <si>
    <t xml:space="preserve"> - Xây dựng cơ sở hạ tầng ứng dụng công nghệ cao cho hệ thống nhân và sản xuất giống lúa nguyên chủng và giống xác nhận (lúa thơm đặc lúa chất lượng cao) để cung cấp cho sản xuất đại trà phục vụ tiêu dùng nội địa và xuất khẩu. 
 - Sản xuất và cung cấp lượng giống thủy sản nước ngọt đạt tiêu chuẩn an toàn, sạch bệnh (cá da trơn, cá đen đặc sản, tôm càng xanh,...) cho địa bàn TP Cần Thơ và vùng ĐBSCL.
 - Hình thành khu tham quan, học tập mạng lưới du lịch sinh thái ở vành đai tuyến lộ bốn tổng -  một ngàn, bao gồm trình diễn mô hình ứng dụng công nghệ cao trong các hệ thống canh tác dựa trên cây lúa (rice based - farming systems)</t>
  </si>
  <si>
    <t>Khu công nghệ thông tin tập trung</t>
  </si>
  <si>
    <t>Sở Thông tin và Truyền thông</t>
  </si>
  <si>
    <t xml:space="preserve">II. Lĩnh vực du lịch, cơ sở hạ tầng du lịch: </t>
  </si>
  <si>
    <t>Khu du lịch Cồn Sơn</t>
  </si>
  <si>
    <t>Sở Văn hóa, Thể  thao và Du lịch</t>
  </si>
  <si>
    <t>III. Lĩnh vực bất động sản: Khu nhà ở, văn phòng, thương mại - dịch vụ</t>
  </si>
  <si>
    <t>Sở Giao thông vận tải</t>
  </si>
  <si>
    <t>Dự án đi qua địa bàn: Ô Môn, Bình Thủy, Phong Điền, Ninh Kiều, Cái Răng</t>
  </si>
  <si>
    <t xml:space="preserve">Xã Thới Hưng, huyện Cờ Đỏ, TP. Cần Thơ. </t>
  </si>
  <si>
    <t>Xã Thạnh Phú, huyện Cờ Đỏ, TP. Cần Thơ.</t>
  </si>
  <si>
    <t>Quận Cái Răng, thành phố Cần Thơ</t>
  </si>
  <si>
    <t>Phường Bùi Hữu Nghĩa, quận Bình Thủy, TP. Cần Thơ</t>
  </si>
  <si>
    <t>Đầu tư xây dựng khu đô thị mới vị trí hai bên đường Võ Văn Kiệt, quận Bình Thủy, thành phố Cần Thơ</t>
  </si>
  <si>
    <t>Sở Xây dựng</t>
  </si>
  <si>
    <t xml:space="preserve"> Hai bên đường Võ Văn Kiệt, quận Bình Thủy, thành phố Cần Thơ</t>
  </si>
  <si>
    <t xml:space="preserve">Đầu tư xây dựng khu đô thị mới, trung tâm tài chính, thương mại dịch vụ của thành phố; khu dân dụng (ở, dịch vụ, công cộng, dịch vụ đô thị), gồm: Lô A (82,7ha); Lô B (95,3ha); Lô C (72,3ha); Lô D (12,9ha); Lô E (67,4ha); Lô G (63,2ha); Lô H (66,7ha);Lô I (26,4ha);  Lô K (38,3ha) Việc đầu tư có thể thực hiện theo từng lô hoặc đồng thời nhiều lô để tăng tính đồng bộ, tăng hiệu quả khai thác theo năng lực của nhà đầu tư
</t>
  </si>
  <si>
    <t>Khu du lịch sinh thái Phong Điền</t>
  </si>
  <si>
    <t>Phát triển tiềm năng của của du lịch huyện Phong Điền nhằm khai thác các lợi thế sông nước miệt vườn nơi đây thành khu vui chơi giải trí cao cấp kết hợp du lịch sinh thái và nghỉ dưỡng đặc thù sông nước có tầm cỡ của khu vực ĐBSCL. Phục vụ nhu cầu du lịch vui chơi giải trí cho du khách trong và ngoài nước, gồm các khu chức năng: Khu du lịch sinh thái vườn, khu nghỉ dưỡng, khu vui chơi giải trí cao cấp, khu cắm trại và sinh hoạt tập thể, khu vườn cây ăn trái bốn mùa,…</t>
  </si>
  <si>
    <t>Xã Mỹ Khánh, huyện Phong Điền, TP. Cần Thơ.</t>
  </si>
  <si>
    <t>Khu du lịch sinh thái cù lao Tân Lộc</t>
  </si>
  <si>
    <t>Cù Lao Tân Lộc, Quận Thốt Nốt, TP. Cần Thơ</t>
  </si>
  <si>
    <t>Khu du lịch vườn cò Bằng Lăng</t>
  </si>
  <si>
    <t>Khu vực Thới An, Thới Bình, phường Thới Thuận, Quận Thốt Nốt, TP. Cần Thơ</t>
  </si>
  <si>
    <t>Đầu tư xây dựng công trình tuyến nối Quốc lộ 91 với đường Nam Sông Hậu (giai đoạn 1)</t>
  </si>
  <si>
    <t>Ghi chú</t>
  </si>
  <si>
    <t xml:space="preserve">20,03 
</t>
  </si>
  <si>
    <t xml:space="preserve">Khu Công nghệ thông tin tập trung thành phố Cần Thơ là trung tâm cung cấp hạ tầng, nhân lực và dịch vụ công nghệ thông tin phục vụ sự phát triển công nghiệp công nghệ thông tin của thành phố Cần Thơ và của đồng bằng sông Cửu Long, bao gồm 3 khu đất A, B và C với mật độ xây dựng 46,45%: 
- Khu A: nghiên cứu, phát triển phần mềm và nội dung số; sản xuất và lắp ráp các thiết bị điện tử - viễn thông; dịch vụ CNTT-TT và văn phòng quản lý điều hành. 
- Khu B: đào tạo nguồn nhân lực CNTT-TT; triển lãm CNTT, Trung tâm hội nghị, Phòng Hội thảo, Trung tâm thương mại.
- Khu C: đất hạ tầng kỹ thuật (Bãi đậu xe, trạm điện); nhà ở chuyên gia, trường học;
</t>
  </si>
  <si>
    <t>I. Lĩnh vực cơ sở hạ tầng nông nghiệp công nghệ cao, công nghệ thông tin, khu công nghiệp, cụm công nghiệp:</t>
  </si>
  <si>
    <t>Xây dựng cơ sở hạ tầng Khu Công nghiệp Thốt Nốt giai đoạn 2 - phân kỳ</t>
  </si>
  <si>
    <t>Ban Quản lý khu chế xuất và công nghiệp Cần Thơ</t>
  </si>
  <si>
    <t>Đầu tư kinh doanh hạ tầng Cụm công nghiệp Phong Điền</t>
  </si>
  <si>
    <t>Đầu tư xây dựng và kinh doanh hạ tầng cụm công nghiệp</t>
  </si>
  <si>
    <t>Ủy ban Nhân dân huyện Phong Điền</t>
  </si>
  <si>
    <t>Quốc lộ 61C, ấp Nhơn Thuận và Nhơn Thuận 1, xã Nhơn Nghĩa, huyện Phong Điền</t>
  </si>
  <si>
    <t>Xây dựng cơ sở hạ tầng Khu công nghiệp Ô Môn -Cụm A</t>
  </si>
  <si>
    <t>Xây dựng cơ sở hạ tầng Khu công nghiệp Ô Môn -  Cụm B</t>
  </si>
  <si>
    <t>Đầu tư xây dựng và kinh doanh hạ tầng khu công nghiệp</t>
  </si>
  <si>
    <t>Dự án góp phần khai thác tiềm năng du lịch của thành phố Cần Thơ, tăng thêm điểm tham quan cho du khách và đa dạng hóa sản phẩm du lịch. Tạo việc làm cho lao động địa phương, góp phần chuyển đổi cơ cấu kinh tế của thành phố. Đầu tư xây dựng: khu resort, khu vực homestay, khu nhà hàng ẩm thực, khu vui chơi giải trí đặc thù của miệt vườn sông nước, khu trải nghiệm văn hóa miệt vườn, khu sinh hoạt cộng đồng, hệ thống hạ tầng phục vụ.</t>
  </si>
  <si>
    <t>Xây dựng điểm tham quan du lịch sinh thái và các loại hình dịch vụ du lịch kèm theo nhằm phục vụ cho khách trong và ngoài nước, góp phần làm đa dạng hóa sản phẩm du lịch. Tạo việc làm cho lao động địa phương, góp phần chuyển đổi cơ cấu kinh tế của thành phố. Đầu tư xây dựng: khu vực homestay, khu vườn cò, khu nhà hàng ẩm thực, khu vui chơi giải trí đặc thù của miệt vườn sông nước, khu trải nghiệm văn hóa miệt vườn, hệ thống hạ tầng phục vụ.</t>
  </si>
  <si>
    <t>Nhằm phát triển tiềm năng của cồn Sơn để khai thác thành khu vui chơi giải trí cao cấp kết hợp du lịch sinh thái và nghỉ dưỡng đặc thù sông nước có tầm cỡ của khu vực đồng bằng sông Cửu Long (ĐBSCL). Phục vụ nhu cầu du lịch vui chơi giải trí cho du khách trong và ngoài nước. Đầu tư xây dựng: Khu du lịch sinh thái văn hoá, khu du lịch sinh thái vườn, khu tái định cư, khu nghỉ dưỡng và khu nhà ở, khu vui chơi giải trí cao cấp và các khu chức năng khác…</t>
  </si>
  <si>
    <t>A</t>
  </si>
  <si>
    <t xml:space="preserve">HÌNH THỨC ĐẦU TƯ TRỰC TIẾP </t>
  </si>
  <si>
    <t>Dự án Xây dựng trường dạy nghề chất lượng cao theo mô hình Polytechnic (trường dạy nghề thực hành đa ngành) phục vụ xuất khẩu lao động ở thành phố Cần Thơ.</t>
  </si>
  <si>
    <t>Sở Lao động- Thương binh và xã hội</t>
  </si>
  <si>
    <t>phường Long Tuyền, quận Bình Thủy, thành phố Cần Thơ</t>
  </si>
  <si>
    <t>IV. Lĩnh vực giáo dục</t>
  </si>
  <si>
    <t>100 % vốn của nhà đầu tư nước ngoài.</t>
  </si>
  <si>
    <t>B</t>
  </si>
  <si>
    <t xml:space="preserve"> ĐẦU TƯ THEO HÌNH THỨC ĐỐI TÁC CÔNG TƯ (PPP): </t>
  </si>
  <si>
    <t>Dự án đầu tư xây dựng đường tỉnh 921 (tuyến thẳng nối từ Thốt Nốt đến cầu Ngã Tư), thành phố Cần Thơ</t>
  </si>
  <si>
    <t xml:space="preserve"> Dự án đầu tư xây dựng Đường tỉnh 917, thành phố Cần Thơ</t>
  </si>
  <si>
    <t>Dự án đầu tư xây dựng  Đường tỉnh 918, thành phố Cần Thơ</t>
  </si>
  <si>
    <t>Dự án cầu Phong Điền (cầu Tây Đô)</t>
  </si>
  <si>
    <t>- Địa điểm thực hiện dự án: Quận Thốt Nốt, thành phố Cần Thơ.</t>
  </si>
  <si>
    <t>- Địa điểm thực hiện dự án: huyện Phong Điền, TP Cần Thơ</t>
  </si>
  <si>
    <t>- Địa điểm thực hiện dự án: huyện Phong Điền và quận Ô Môn, TP Cần Thơ</t>
  </si>
  <si>
    <t>- Tổng chiều dài tuyến là 4,04 km, Cầu Tân Lộc (cầu chính): tổng chiều dài toàn cầu L=1188.30m. 02 cầu kênh số 1 và kênh số 2: tổng chiều dài toàn cầu L=33,90m. Còn lại là phần đường. Tải trọng thiết kế cầu HL93.</t>
  </si>
  <si>
    <t>- Tổng chiều dài dự án đầu tư xây dựng khoảng 700m, bao gồm cầu và đường dẫn hai bên (trong đó: chiều dài cầu 124m; đường dẫn phía Đường tỉnh 926 dài khoảng 526m (đường dẫn đầu cầu dài 50m và đoạn nối tiếp dài 476m); đường dẫn phía Thị trấn Phong Điền dài 50m). Tải trọng thiết kế cầu HL93.</t>
  </si>
  <si>
    <t>BT (xây dựng – chuyển giao) hoặc hình thức khác</t>
  </si>
  <si>
    <t xml:space="preserve"> Quy mô dự án: Quy mô cấp III đồng bằng. Tổng chiều dài tuyến là 10,05 km, bao gồm 2 đoạn  tuyến (trong đó phần tuyến mới hoàn toàn dài 8,95km và phần tuyến bám theo tim đường hiện hữu 1,10km). Dự kiến gồm 17 cầu các loại.</t>
  </si>
  <si>
    <t>Quy mô dự án: Quy mô cấp III đồng bằng. - Chiều dài tuyến mới đề xuất đầu tư xây dựng là 11,8km, bao gồm 10 cầu.</t>
  </si>
  <si>
    <t>Quy mô dự án: Quy mô cấp III đồng bằng. Tổng chiều dài tuyến đề xuất đầu tư 11,97 km (bao gồm 10 cầu và khoảng 37 cống địa hình các loại); trong đó: đầu tư xây dựng đoạn tuyến mới 6,50 km và Nâng cấp mở rộng 02 đoạn tuyến đường cũ hiện hữu (đoạn đầu tuyến và đoạn cuối tuyến) 5,47 km,</t>
  </si>
  <si>
    <t xml:space="preserve"> Quy mô dự án: Quy mô cấp III đồng bằng. Tổng chiều dài dự án khoảng 17km, gồm 11 cầu các loại. </t>
  </si>
  <si>
    <t xml:space="preserve"> 29.183.227 USD</t>
  </si>
  <si>
    <t>Dự án Vùng công nghiệp sản xuất cá tra giống tập trung</t>
  </si>
  <si>
    <t>Sở Nông nghiệp và Phát triển Nông thôn</t>
  </si>
  <si>
    <t>Địa điểm thực hiện dự án: huyện Cờ Đỏ, thành phố Cần Thơ</t>
  </si>
  <si>
    <t xml:space="preserve">Quy mô: Cung cấp 100 – 200 triệu giống cá tra chất lượng cho các vùng nuôi thủy sản ĐBSCL.
- Làm cơ sở nhân rộng các khu sản xuất giống thủy sản tập trung khác.
</t>
  </si>
  <si>
    <t>BOT (xây dựng – kinh doanh – chuyển giao) hoặc hình thức khác</t>
  </si>
  <si>
    <t>Dự án Xây dựng phần mềm dịch vụ công trực tuyến các lĩnh vực</t>
  </si>
  <si>
    <t>Dự án Hồ bơi trung tâm thành phố Cần Thơ</t>
  </si>
  <si>
    <t>Quy mô: Bể thi đấu đạt tiêu chuẩn quốc tế,  Bể hỗn hợp (bể tập); Khán đài; Phòng khởi động và tập bỗ trợ; Các khu chức năng phục vụ luyện tập và thi đấu.</t>
  </si>
  <si>
    <t>Dự án Khu Chính trị hành chính tập trung quận Cái Răng</t>
  </si>
  <si>
    <t>Dự án Ngầm hóa hạ tầng cho các hạng mục công trình thuộc dự án Phát triển thành phố Cần Thơ và tăng cường khả năng thích ứng đô thị</t>
  </si>
  <si>
    <t>Địa điểm thực hiện dự án: 19 Sở ban ngành, 05 Quận, 04 Huyện, 85 Thị trấn/Phường/Xã trực thuộc thành phố Cần Thơ</t>
  </si>
  <si>
    <t>Quy mô: 19 Sở ban ngành, 05 Quận, 04 Huyện, 85 Thị trấn/Phường/Xã. Các chỉ tiêu cụ thể: 44% dịch vụ công mức độ 3 (khoảng 730/1635 dịch vụ) và 17% dịch vụ công mức độ 4 (khoảng 275/1635 dịch vụ); Cung cấp thông tin về thủ tục hành chính (dịch vụ công trực tuyến mức độ 2) trực quan, dễ tiếp cận. Các chỉ tiêu cụ thể: 44% dịch vụ công mức độ 3 (khoảng 730/1635 dịch vụ) và 17% dịch vụ công mức độ 4 (khoảng 275/1635 dịch vụ); Cung cấp thông tin về thủ tục hành chính (dịch vụ công trực tuyến mức độ 2) trực quan, dễ tiếp cận. - Thực hiện theo mô hình tập trung.</t>
  </si>
  <si>
    <t>BTL (xây dựng – chuyển giao – thuê dịch vụ) hoặc hình thức khác</t>
  </si>
  <si>
    <t>Sở Văn hóa Thể thao và Du lịch</t>
  </si>
  <si>
    <t>Địa điểm thực hiện dự án: Khu liên hợp thể dục thể thao Cần Thơ, nằm trong Khu nhà thi đấu đa năng (khu A2), đường Lệ Lợi, phường Cái Khế, quận Ninh Kiều, thành phố Cần Thơ</t>
  </si>
  <si>
    <t xml:space="preserve">Diện tích xây dựng 8.850m2
Khu đất có diện tích 17,35Ha.
</t>
  </si>
  <si>
    <t>Ủy ban nhân dân quận Cái Răng</t>
  </si>
  <si>
    <t>Địa điểm thực hiện dự án: Quốc lộ 61B (đường cần Thơ - Vị Thanh) thuộc khu vực 3, phường Ba Láng, quận Cái Răng, thành phố Cần Thơ</t>
  </si>
  <si>
    <t>Ban quản lý dự án ODA</t>
  </si>
  <si>
    <t>Địa điểm thực hiện dự án: quận Cái Răng, quận Bình Thủy và quận Ninh Kiều, thành phố Cần Thơ</t>
  </si>
  <si>
    <t xml:space="preserve">Ngầm hóa hệ thống hạ tầng tại kè sông Cần Thơ và đường sau công viên kè sông Cần Thơ: 6,14km
- Ngầm hóa hạ tầng tại tuyến đường Hoàng Quốc Việt: 1,63km.
- Ngầm hóa hạ tầng tại đường Trần Hoàng Na: 5,1 km.
- Ngầm hóa hạ tầng tại đường nối CMT8 đến đường tỉnh 918: 5,4km.
- Ngầm hóa hạ tầng tại 33 tuyến đường trong nội ô quận Ninh Kiều
</t>
  </si>
  <si>
    <t>-</t>
  </si>
  <si>
    <t>Dự án Nhà máy xử lý nước thải Khu công nghiệp Thốt Nốt giai đoạn 2</t>
  </si>
  <si>
    <t>BQL các khu chế xuất và công nghiệp Cần Thơ</t>
  </si>
  <si>
    <t>Địa điểm thực hiện dự án: phường Thới Thuận, quận Thốt Nốt, thành phố Cần Thơ</t>
  </si>
  <si>
    <t>- Nhà máy giai đoạn 2 xây mới công suất 2.500m3/ngày đêm.
- Cải tạo nhà máy giai đoạn 1 công suất 2.500m3/ngày đêm.
- Công nghệ xử lý đảm bảo nước thải đạt cột A theo QCVN 40:2011/BTNMT về nước thải công nghiệp với Kq=1,2, Kf=1,0.</t>
  </si>
  <si>
    <t>Dự án đầu tư xây dựng Cầu qua cù lao Tân Lộc (kết hợp khu du lịch sinh thái cù lao Tân Lộc).</t>
  </si>
  <si>
    <t xml:space="preserve">I. Lĩnh vực  kết cấu hạ tầng giao thông vận tải </t>
  </si>
  <si>
    <t>III. Lĩnh vực ứng dụng công nghệ thông tin</t>
  </si>
  <si>
    <t>IV. Lĩnh vực kết cấu hạ tầng văn hóa, thể thao</t>
  </si>
  <si>
    <t>VI. Lĩnh vực kết cấu hạ tầng đô thị và khu công nghiệp</t>
  </si>
  <si>
    <t>II. Lĩnh vực kết cấu hạ tầng nông nghiệp, nông thôn</t>
  </si>
  <si>
    <t>BT kết hợp BOT hoặc hình thức khác</t>
  </si>
  <si>
    <t>- Tuyến dự án cho phép cải thiện chất lượng giao thông nội thị và góp hoàn thiện mạng lưới giao thông ở trung tâm ĐBSCL. Với vai trò là trục dọc từ nút giao QL91 (quận Ô Môn) tới nút giao QL1A và xuống đến đường Nam sông Hậu, cảng Cái Cui, tuyến sẽ kết nối trực tiếp giữa đầu mối đường bộ nút Tây cầu Cần Thơ, đầu mối đường thủy cảng Cái Cui với các điểm tập trung hàng hóa khác trên địa bàn (KCN Trà Nóc, KCN Ô Môn, KCN Thốt Nốt...) tạo thuận lợi cho giao lưu hàng hóa trên địa bàn. 
- Chiều dài toàn tuyến khoảng 30km, quy mô cấp III đồng bằng.
- Dự kiến mặt cắt ngang phần đường (giai đoạn 1) là 12m, có 09 nút giao, 23 cầu trung, 4 cầu lớn, tải trọng thiết kế cầu là HL93.</t>
  </si>
  <si>
    <t>V. Lĩnh vực cải cách hành chính và trụ sở làm việc cơ quan nhà nước</t>
  </si>
  <si>
    <t>Dự án nâng cấp cải tạo đường tỉnh 923 (đoạn Vàm Xáng – Phong Điền – Ba Se – QL61C)</t>
  </si>
  <si>
    <t>Triệu USD   (1 USD= 22.500 VND)</t>
  </si>
  <si>
    <t>Địa điểm thực hiện dự án: Quận Thốt Nốt và huyện Cờ Đỏ, thành phố Cần Thơ.</t>
  </si>
  <si>
    <t>Phường Thới Thuận, quận Thốt Nốt, thành phố Cần Thơ</t>
  </si>
  <si>
    <t>Phường Phước Thới, quận Ô Môn, thành phố Cần Thơ</t>
  </si>
  <si>
    <t xml:space="preserve">Địa điểm thực hiện dự án: Quận Bình Thủy, quận Ô Môn và huyện Phong Điền, thành phố Cần Thơ. </t>
  </si>
  <si>
    <t xml:space="preserve"> Địa điểm thực hiện dự án: quận Bình Thủy và huyện Phong Điền, TP Cần Thơ</t>
  </si>
  <si>
    <t xml:space="preserve">Xây dựng và đưa vào vận hành trường dạy nghề chất lượng cao, với chuẩn đầu ra phù hợp với các yêu cầu tuyển dụng lao động của các nhà tuyển dụng lao động nước ngoài để phục vụ cho xuất khẩu lao động                            - Diện tích đất sử dụng là 30.000 m2(3ha), trong đó diện tích xây dựng là khoảng 20.000 m2, xây dựng 5 tầng.
- 1.000 học viên/năm, trong đó số học viên thường xuyên của Trường là 500 người.
</t>
  </si>
  <si>
    <t>ỦY BAN NHÂN DÂN</t>
  </si>
  <si>
    <t>THÀNH PHỐ CẦN THƠ</t>
  </si>
  <si>
    <t>CỘNG HÒA XÃ HỘI CHỦ NGHĨA VIỆT NAM</t>
  </si>
  <si>
    <t>Độc lập - Tự do - Hạnh phúc</t>
  </si>
  <si>
    <t>DANH MỤC CÁC DỰ ÁN XÚC TIẾN ĐẦU TƯ VÀO THÀNH PHỐ CẦN THƠ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</si>
</sst>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0\ _₫_-;\-* #,##0.0\ _₫_-;_-* &quot;-&quot;??\ _₫_-;_-@_-"/>
  </numFmts>
  <fonts count="6" x14ac:knownFonts="1">
    <font>
      <sz val="11"/>
      <color theme="1"/>
      <name val="Arial"/>
      <family val="2"/>
      <charset val="163"/>
    </font>
    <font>
      <sz val="11"/>
      <color indexed="8"/>
      <name val="Arial"/>
      <family val="2"/>
      <charset val="163"/>
    </font>
    <font>
      <sz val="9"/>
      <name val="Times New Roman"/>
      <family val="1"/>
    </font>
    <font>
      <b/>
      <sz val="9"/>
      <name val="Times New Roman"/>
      <family val="1"/>
    </font>
    <font>
      <b/>
      <sz val="13"/>
      <name val="Times New Roman"/>
      <family val="1"/>
    </font>
    <font>
      <b/>
      <sz val="14"/>
      <name val="Times New Roman"/>
      <family val="1"/>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0" fontId="2" fillId="0" borderId="0" xfId="0" applyFont="1" applyFill="1" applyAlignment="1">
      <alignment horizontal="center" vertical="center"/>
    </xf>
    <xf numFmtId="0" fontId="2" fillId="0" borderId="0" xfId="0" applyFont="1" applyFill="1"/>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vertical="center"/>
    </xf>
    <xf numFmtId="3" fontId="2" fillId="0" borderId="2" xfId="0" applyNumberFormat="1" applyFont="1" applyFill="1" applyBorder="1" applyAlignment="1">
      <alignment vertical="center" wrapText="1"/>
    </xf>
    <xf numFmtId="165" fontId="3" fillId="0" borderId="2" xfId="1"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xf>
    <xf numFmtId="0" fontId="3" fillId="0" borderId="5" xfId="0" applyFont="1" applyFill="1" applyBorder="1" applyAlignment="1">
      <alignment vertical="center" wrapText="1"/>
    </xf>
    <xf numFmtId="0" fontId="2" fillId="0" borderId="2" xfId="0" applyFont="1" applyFill="1" applyBorder="1" applyAlignment="1">
      <alignment vertical="center"/>
    </xf>
    <xf numFmtId="3" fontId="2" fillId="0" borderId="2" xfId="0" applyNumberFormat="1" applyFont="1" applyFill="1" applyBorder="1" applyAlignment="1">
      <alignment vertical="center"/>
    </xf>
    <xf numFmtId="4" fontId="3" fillId="0" borderId="2" xfId="0" applyNumberFormat="1"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2" fillId="0" borderId="2" xfId="0" quotePrefix="1" applyFont="1" applyFill="1" applyBorder="1" applyAlignment="1">
      <alignment horizontal="left" vertical="center" wrapText="1"/>
    </xf>
    <xf numFmtId="0" fontId="2" fillId="0" borderId="0" xfId="0" applyFont="1" applyFill="1" applyAlignment="1">
      <alignment vertical="center" wrapText="1"/>
    </xf>
    <xf numFmtId="3" fontId="2" fillId="0" borderId="2" xfId="0" applyNumberFormat="1" applyFont="1" applyFill="1" applyBorder="1" applyAlignment="1">
      <alignment horizontal="center" vertical="center"/>
    </xf>
    <xf numFmtId="0" fontId="2" fillId="0" borderId="2" xfId="0" quotePrefix="1" applyFont="1" applyFill="1" applyBorder="1" applyAlignment="1">
      <alignment vertical="center" wrapText="1"/>
    </xf>
    <xf numFmtId="0" fontId="2" fillId="0" borderId="0" xfId="0" applyFont="1" applyFill="1" applyAlignment="1">
      <alignment horizontal="center" vertical="center" wrapText="1"/>
    </xf>
    <xf numFmtId="0" fontId="2" fillId="0" borderId="5" xfId="0" applyFont="1" applyFill="1" applyBorder="1" applyAlignment="1">
      <alignment vertical="center" wrapText="1"/>
    </xf>
    <xf numFmtId="3" fontId="2" fillId="0" borderId="5" xfId="0" applyNumberFormat="1" applyFont="1" applyFill="1" applyBorder="1" applyAlignment="1">
      <alignment vertical="center" wrapText="1"/>
    </xf>
    <xf numFmtId="3" fontId="2" fillId="0" borderId="5" xfId="0" applyNumberFormat="1" applyFont="1" applyFill="1" applyBorder="1" applyAlignment="1">
      <alignment vertical="center"/>
    </xf>
    <xf numFmtId="0" fontId="2" fillId="0" borderId="5" xfId="0" applyFont="1" applyFill="1" applyBorder="1" applyAlignment="1">
      <alignment vertical="center"/>
    </xf>
    <xf numFmtId="0" fontId="3" fillId="0" borderId="5" xfId="0" applyFont="1" applyFill="1" applyBorder="1" applyAlignment="1">
      <alignment vertical="center"/>
    </xf>
    <xf numFmtId="3"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4" fontId="3" fillId="0" borderId="2" xfId="0" applyNumberFormat="1" applyFont="1" applyFill="1" applyBorder="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571499</xdr:colOff>
      <xdr:row>2</xdr:row>
      <xdr:rowOff>33129</xdr:rowOff>
    </xdr:from>
    <xdr:to>
      <xdr:col>2</xdr:col>
      <xdr:colOff>298173</xdr:colOff>
      <xdr:row>2</xdr:row>
      <xdr:rowOff>33129</xdr:rowOff>
    </xdr:to>
    <xdr:cxnSp macro="">
      <xdr:nvCxnSpPr>
        <xdr:cNvPr id="3" name="Straight Connector 2"/>
        <xdr:cNvCxnSpPr/>
      </xdr:nvCxnSpPr>
      <xdr:spPr>
        <a:xfrm>
          <a:off x="886238" y="447259"/>
          <a:ext cx="11264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1598546</xdr:colOff>
      <xdr:row>2</xdr:row>
      <xdr:rowOff>41412</xdr:rowOff>
    </xdr:from>
    <xdr:to>
      <xdr:col>4</xdr:col>
      <xdr:colOff>3669198</xdr:colOff>
      <xdr:row>2</xdr:row>
      <xdr:rowOff>41412</xdr:rowOff>
    </xdr:to>
    <xdr:cxnSp macro="">
      <xdr:nvCxnSpPr>
        <xdr:cNvPr id="5" name="Straight Connector 4"/>
        <xdr:cNvCxnSpPr/>
      </xdr:nvCxnSpPr>
      <xdr:spPr>
        <a:xfrm>
          <a:off x="5300872" y="455542"/>
          <a:ext cx="207065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505274</xdr:colOff>
      <xdr:row>4</xdr:row>
      <xdr:rowOff>41411</xdr:rowOff>
    </xdr:from>
    <xdr:to>
      <xdr:col>4</xdr:col>
      <xdr:colOff>2708448</xdr:colOff>
      <xdr:row>4</xdr:row>
      <xdr:rowOff>41411</xdr:rowOff>
    </xdr:to>
    <xdr:cxnSp macro="">
      <xdr:nvCxnSpPr>
        <xdr:cNvPr id="7" name="Straight Connector 6"/>
        <xdr:cNvCxnSpPr/>
      </xdr:nvCxnSpPr>
      <xdr:spPr>
        <a:xfrm>
          <a:off x="4207600" y="1126433"/>
          <a:ext cx="220317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zoomScale="115" zoomScaleNormal="115" workbookViewId="0">
      <selection activeCell="B5" sqref="B5"/>
    </sheetView>
  </sheetViews>
  <sheetFormatPr defaultColWidth="9" defaultRowHeight="16.899999999999999" customHeight="1" x14ac:dyDescent="0.35"/>
  <cols>
    <col min="1" max="1" width="4.125" style="1" bestFit="1" customWidth="1"/>
    <col min="2" max="2" width="18.375" style="28" customWidth="1"/>
    <col min="3" max="3" width="11.75" style="28" customWidth="1"/>
    <col min="4" max="4" width="14.375" style="28" customWidth="1"/>
    <col min="5" max="5" width="49.25" style="28" customWidth="1"/>
    <col min="6" max="6" width="8.125" style="28" customWidth="1"/>
    <col min="7" max="7" width="8.5" style="28" customWidth="1"/>
    <col min="8" max="8" width="9" style="28" customWidth="1"/>
    <col min="9" max="9" width="8.25" style="1" customWidth="1"/>
    <col min="10" max="10" width="7.625" style="2" hidden="1" customWidth="1"/>
    <col min="11" max="16384" width="9" style="2"/>
  </cols>
  <sheetData>
    <row r="1" spans="1:10" ht="16.899999999999999" customHeight="1" x14ac:dyDescent="0.35">
      <c r="B1" s="37" t="s">
        <v>125</v>
      </c>
      <c r="C1" s="37"/>
      <c r="D1" s="37" t="s">
        <v>127</v>
      </c>
      <c r="E1" s="37"/>
      <c r="F1" s="37"/>
      <c r="G1" s="37"/>
      <c r="H1" s="37"/>
      <c r="I1" s="37"/>
    </row>
    <row r="2" spans="1:10" ht="16.899999999999999" customHeight="1" x14ac:dyDescent="0.35">
      <c r="B2" s="37" t="s">
        <v>126</v>
      </c>
      <c r="C2" s="37"/>
      <c r="D2" s="38" t="s">
        <v>128</v>
      </c>
      <c r="E2" s="38"/>
      <c r="F2" s="38"/>
      <c r="G2" s="38"/>
      <c r="H2" s="38"/>
      <c r="I2" s="38"/>
    </row>
    <row r="4" spans="1:10" ht="37.15" customHeight="1" x14ac:dyDescent="0.35">
      <c r="B4" s="43" t="s">
        <v>129</v>
      </c>
      <c r="C4" s="43"/>
      <c r="D4" s="43"/>
      <c r="E4" s="43"/>
      <c r="F4" s="43"/>
      <c r="G4" s="43"/>
      <c r="H4" s="43"/>
      <c r="I4" s="43"/>
    </row>
    <row r="5" spans="1:10" ht="19.5" customHeight="1" x14ac:dyDescent="0.35">
      <c r="B5" s="3"/>
      <c r="C5" s="3"/>
      <c r="D5" s="3"/>
      <c r="E5" s="3"/>
      <c r="F5" s="4"/>
      <c r="G5" s="3"/>
      <c r="H5" s="3"/>
      <c r="I5" s="3"/>
    </row>
    <row r="6" spans="1:10" s="22" customFormat="1" ht="16.899999999999999" customHeight="1" x14ac:dyDescent="0.35">
      <c r="A6" s="44" t="s">
        <v>0</v>
      </c>
      <c r="B6" s="42" t="s">
        <v>1</v>
      </c>
      <c r="C6" s="42" t="s">
        <v>2</v>
      </c>
      <c r="D6" s="42" t="s">
        <v>3</v>
      </c>
      <c r="E6" s="42" t="s">
        <v>4</v>
      </c>
      <c r="F6" s="42" t="s">
        <v>5</v>
      </c>
      <c r="G6" s="42" t="s">
        <v>6</v>
      </c>
      <c r="H6" s="42" t="s">
        <v>7</v>
      </c>
      <c r="I6" s="42"/>
      <c r="J6" s="42" t="s">
        <v>42</v>
      </c>
    </row>
    <row r="7" spans="1:10" s="22" customFormat="1" ht="48.75" customHeight="1" x14ac:dyDescent="0.35">
      <c r="A7" s="44"/>
      <c r="B7" s="42"/>
      <c r="C7" s="42"/>
      <c r="D7" s="42"/>
      <c r="E7" s="42"/>
      <c r="F7" s="42"/>
      <c r="G7" s="42"/>
      <c r="H7" s="5" t="s">
        <v>8</v>
      </c>
      <c r="I7" s="35" t="s">
        <v>118</v>
      </c>
      <c r="J7" s="42"/>
    </row>
    <row r="8" spans="1:10" s="22" customFormat="1" ht="25.5" customHeight="1" x14ac:dyDescent="0.35">
      <c r="A8" s="10" t="s">
        <v>58</v>
      </c>
      <c r="B8" s="39" t="s">
        <v>59</v>
      </c>
      <c r="C8" s="40"/>
      <c r="D8" s="40"/>
      <c r="E8" s="40"/>
      <c r="F8" s="40"/>
      <c r="G8" s="40"/>
      <c r="H8" s="36">
        <f>H9+H18+H23+H25</f>
        <v>23930.25</v>
      </c>
      <c r="I8" s="36">
        <f>I9+I18+I23+I25</f>
        <v>1063.5666666666666</v>
      </c>
      <c r="J8" s="18"/>
    </row>
    <row r="9" spans="1:10" s="22" customFormat="1" ht="16.899999999999999" customHeight="1" x14ac:dyDescent="0.35">
      <c r="A9" s="6"/>
      <c r="B9" s="11" t="s">
        <v>45</v>
      </c>
      <c r="C9" s="11"/>
      <c r="D9" s="11"/>
      <c r="E9" s="11"/>
      <c r="F9" s="10"/>
      <c r="G9" s="7"/>
      <c r="H9" s="14">
        <f>SUM(H10:H17)</f>
        <v>9422.25</v>
      </c>
      <c r="I9" s="14">
        <f>SUM(I10:I17)</f>
        <v>418.76666666666671</v>
      </c>
      <c r="J9" s="19"/>
    </row>
    <row r="10" spans="1:10" s="22" customFormat="1" ht="118.5" customHeight="1" x14ac:dyDescent="0.35">
      <c r="A10" s="6">
        <v>1</v>
      </c>
      <c r="B10" s="7" t="s">
        <v>10</v>
      </c>
      <c r="C10" s="7" t="s">
        <v>11</v>
      </c>
      <c r="D10" s="7" t="s">
        <v>12</v>
      </c>
      <c r="E10" s="8" t="s">
        <v>13</v>
      </c>
      <c r="F10" s="7">
        <v>20</v>
      </c>
      <c r="G10" s="7" t="s">
        <v>9</v>
      </c>
      <c r="H10" s="15">
        <f>(I10*1000000*22500)/1000000000</f>
        <v>177.75</v>
      </c>
      <c r="I10" s="7">
        <v>7.9</v>
      </c>
      <c r="J10" s="8"/>
    </row>
    <row r="11" spans="1:10" s="22" customFormat="1" ht="166.5" customHeight="1" x14ac:dyDescent="0.35">
      <c r="A11" s="6">
        <v>2</v>
      </c>
      <c r="B11" s="7" t="s">
        <v>14</v>
      </c>
      <c r="C11" s="7" t="s">
        <v>11</v>
      </c>
      <c r="D11" s="7" t="s">
        <v>26</v>
      </c>
      <c r="E11" s="9" t="s">
        <v>15</v>
      </c>
      <c r="F11" s="7">
        <v>244.17</v>
      </c>
      <c r="G11" s="7" t="s">
        <v>9</v>
      </c>
      <c r="H11" s="15">
        <f t="shared" ref="H11:H24" si="0">(I11*1000000*22500)/1000000000</f>
        <v>585</v>
      </c>
      <c r="I11" s="7">
        <v>26</v>
      </c>
      <c r="J11" s="8"/>
    </row>
    <row r="12" spans="1:10" s="22" customFormat="1" ht="123.75" customHeight="1" x14ac:dyDescent="0.35">
      <c r="A12" s="6">
        <v>3</v>
      </c>
      <c r="B12" s="7" t="s">
        <v>16</v>
      </c>
      <c r="C12" s="7" t="s">
        <v>11</v>
      </c>
      <c r="D12" s="7" t="s">
        <v>27</v>
      </c>
      <c r="E12" s="9" t="s">
        <v>17</v>
      </c>
      <c r="F12" s="7">
        <v>100</v>
      </c>
      <c r="G12" s="7" t="s">
        <v>9</v>
      </c>
      <c r="H12" s="15">
        <f t="shared" si="0"/>
        <v>229.5</v>
      </c>
      <c r="I12" s="7">
        <v>10.199999999999999</v>
      </c>
      <c r="J12" s="8"/>
    </row>
    <row r="13" spans="1:10" s="22" customFormat="1" ht="140.25" customHeight="1" x14ac:dyDescent="0.35">
      <c r="A13" s="6">
        <v>4</v>
      </c>
      <c r="B13" s="7" t="s">
        <v>18</v>
      </c>
      <c r="C13" s="7" t="s">
        <v>19</v>
      </c>
      <c r="D13" s="8" t="s">
        <v>28</v>
      </c>
      <c r="E13" s="9" t="s">
        <v>44</v>
      </c>
      <c r="F13" s="7" t="s">
        <v>43</v>
      </c>
      <c r="G13" s="7" t="s">
        <v>9</v>
      </c>
      <c r="H13" s="15">
        <v>200</v>
      </c>
      <c r="I13" s="17">
        <f>(H13*1000000000/22500)/1000000</f>
        <v>8.8888888888888875</v>
      </c>
      <c r="J13" s="8"/>
    </row>
    <row r="14" spans="1:10" s="22" customFormat="1" ht="60" customHeight="1" x14ac:dyDescent="0.35">
      <c r="A14" s="6">
        <v>5</v>
      </c>
      <c r="B14" s="7" t="s">
        <v>46</v>
      </c>
      <c r="C14" s="7" t="s">
        <v>47</v>
      </c>
      <c r="D14" s="8" t="s">
        <v>120</v>
      </c>
      <c r="E14" s="9" t="s">
        <v>54</v>
      </c>
      <c r="F14" s="6">
        <v>400</v>
      </c>
      <c r="G14" s="7" t="s">
        <v>9</v>
      </c>
      <c r="H14" s="15">
        <v>4000</v>
      </c>
      <c r="I14" s="17">
        <f>(H14*1000000000/22500)/1000000</f>
        <v>177.7777777777778</v>
      </c>
      <c r="J14" s="8"/>
    </row>
    <row r="15" spans="1:10" s="22" customFormat="1" ht="48" customHeight="1" x14ac:dyDescent="0.35">
      <c r="A15" s="6">
        <v>6</v>
      </c>
      <c r="B15" s="7" t="s">
        <v>52</v>
      </c>
      <c r="C15" s="7" t="s">
        <v>47</v>
      </c>
      <c r="D15" s="8" t="s">
        <v>121</v>
      </c>
      <c r="E15" s="9" t="s">
        <v>54</v>
      </c>
      <c r="F15" s="6">
        <v>256</v>
      </c>
      <c r="G15" s="7" t="s">
        <v>9</v>
      </c>
      <c r="H15" s="15">
        <v>2560</v>
      </c>
      <c r="I15" s="17">
        <f>(H15*1000000000/22500)/1000000</f>
        <v>113.77777777777777</v>
      </c>
      <c r="J15" s="8"/>
    </row>
    <row r="16" spans="1:10" s="22" customFormat="1" ht="42" customHeight="1" x14ac:dyDescent="0.35">
      <c r="A16" s="6">
        <v>7</v>
      </c>
      <c r="B16" s="7" t="s">
        <v>53</v>
      </c>
      <c r="C16" s="7" t="s">
        <v>47</v>
      </c>
      <c r="D16" s="8" t="s">
        <v>121</v>
      </c>
      <c r="E16" s="9" t="s">
        <v>54</v>
      </c>
      <c r="F16" s="7">
        <v>122</v>
      </c>
      <c r="G16" s="7" t="s">
        <v>9</v>
      </c>
      <c r="H16" s="15">
        <v>1220</v>
      </c>
      <c r="I16" s="17">
        <f>(H16*1000000000/22500)/1000000</f>
        <v>54.222222222222221</v>
      </c>
      <c r="J16" s="8"/>
    </row>
    <row r="17" spans="1:10" s="22" customFormat="1" ht="71.25" customHeight="1" x14ac:dyDescent="0.35">
      <c r="A17" s="6">
        <v>8</v>
      </c>
      <c r="B17" s="7" t="s">
        <v>48</v>
      </c>
      <c r="C17" s="7" t="s">
        <v>50</v>
      </c>
      <c r="D17" s="7" t="s">
        <v>51</v>
      </c>
      <c r="E17" s="9" t="s">
        <v>49</v>
      </c>
      <c r="F17" s="7">
        <v>30</v>
      </c>
      <c r="G17" s="7" t="s">
        <v>9</v>
      </c>
      <c r="H17" s="15">
        <v>450</v>
      </c>
      <c r="I17" s="17">
        <f>(H17*1000000000/22500)/1000000</f>
        <v>20</v>
      </c>
      <c r="J17" s="8"/>
    </row>
    <row r="18" spans="1:10" s="22" customFormat="1" ht="16.899999999999999" customHeight="1" x14ac:dyDescent="0.35">
      <c r="A18" s="6"/>
      <c r="B18" s="12" t="s">
        <v>20</v>
      </c>
      <c r="C18" s="12"/>
      <c r="D18" s="12"/>
      <c r="E18" s="12"/>
      <c r="F18" s="10"/>
      <c r="G18" s="10"/>
      <c r="H18" s="14">
        <f>SUM(H19:H22)</f>
        <v>3060</v>
      </c>
      <c r="I18" s="14">
        <f>SUM(I19:I22)</f>
        <v>136</v>
      </c>
      <c r="J18" s="19"/>
    </row>
    <row r="19" spans="1:10" s="22" customFormat="1" ht="90" customHeight="1" x14ac:dyDescent="0.35">
      <c r="A19" s="6">
        <v>9</v>
      </c>
      <c r="B19" s="7" t="s">
        <v>21</v>
      </c>
      <c r="C19" s="7" t="s">
        <v>22</v>
      </c>
      <c r="D19" s="7" t="s">
        <v>29</v>
      </c>
      <c r="E19" s="9" t="s">
        <v>57</v>
      </c>
      <c r="F19" s="7">
        <v>74.400000000000006</v>
      </c>
      <c r="G19" s="7" t="s">
        <v>9</v>
      </c>
      <c r="H19" s="15">
        <f t="shared" si="0"/>
        <v>1125</v>
      </c>
      <c r="I19" s="7">
        <v>50</v>
      </c>
      <c r="J19" s="20"/>
    </row>
    <row r="20" spans="1:10" s="22" customFormat="1" ht="96" customHeight="1" x14ac:dyDescent="0.35">
      <c r="A20" s="6">
        <v>10</v>
      </c>
      <c r="B20" s="7" t="s">
        <v>34</v>
      </c>
      <c r="C20" s="7" t="s">
        <v>22</v>
      </c>
      <c r="D20" s="7" t="s">
        <v>36</v>
      </c>
      <c r="E20" s="9" t="s">
        <v>35</v>
      </c>
      <c r="F20" s="7">
        <v>40</v>
      </c>
      <c r="G20" s="7" t="s">
        <v>9</v>
      </c>
      <c r="H20" s="15">
        <f t="shared" si="0"/>
        <v>900</v>
      </c>
      <c r="I20" s="7">
        <v>40</v>
      </c>
      <c r="J20" s="13"/>
    </row>
    <row r="21" spans="1:10" s="22" customFormat="1" ht="95.25" customHeight="1" x14ac:dyDescent="0.35">
      <c r="A21" s="6">
        <v>11</v>
      </c>
      <c r="B21" s="7" t="s">
        <v>37</v>
      </c>
      <c r="C21" s="7" t="s">
        <v>22</v>
      </c>
      <c r="D21" s="7" t="s">
        <v>38</v>
      </c>
      <c r="E21" s="9" t="s">
        <v>55</v>
      </c>
      <c r="F21" s="7">
        <v>41</v>
      </c>
      <c r="G21" s="7" t="s">
        <v>9</v>
      </c>
      <c r="H21" s="15">
        <f t="shared" si="0"/>
        <v>922.5</v>
      </c>
      <c r="I21" s="7">
        <v>41</v>
      </c>
      <c r="J21" s="13"/>
    </row>
    <row r="22" spans="1:10" s="22" customFormat="1" ht="96" customHeight="1" x14ac:dyDescent="0.35">
      <c r="A22" s="6">
        <v>12</v>
      </c>
      <c r="B22" s="7" t="s">
        <v>39</v>
      </c>
      <c r="C22" s="7" t="s">
        <v>22</v>
      </c>
      <c r="D22" s="7" t="s">
        <v>40</v>
      </c>
      <c r="E22" s="9" t="s">
        <v>56</v>
      </c>
      <c r="F22" s="7">
        <v>5</v>
      </c>
      <c r="G22" s="7" t="s">
        <v>9</v>
      </c>
      <c r="H22" s="15">
        <f t="shared" si="0"/>
        <v>112.5</v>
      </c>
      <c r="I22" s="7">
        <v>5</v>
      </c>
      <c r="J22" s="13"/>
    </row>
    <row r="23" spans="1:10" s="22" customFormat="1" ht="16.899999999999999" customHeight="1" x14ac:dyDescent="0.35">
      <c r="A23" s="6"/>
      <c r="B23" s="12" t="s">
        <v>23</v>
      </c>
      <c r="C23" s="12"/>
      <c r="D23" s="12"/>
      <c r="E23" s="12"/>
      <c r="F23" s="10"/>
      <c r="G23" s="10"/>
      <c r="H23" s="16">
        <f>SUM(H24)</f>
        <v>11250</v>
      </c>
      <c r="I23" s="16">
        <f>SUM(I24)</f>
        <v>500</v>
      </c>
      <c r="J23" s="19"/>
    </row>
    <row r="24" spans="1:10" s="22" customFormat="1" ht="81.400000000000006" x14ac:dyDescent="0.35">
      <c r="A24" s="6">
        <v>13</v>
      </c>
      <c r="B24" s="7" t="s">
        <v>30</v>
      </c>
      <c r="C24" s="7" t="s">
        <v>31</v>
      </c>
      <c r="D24" s="7" t="s">
        <v>32</v>
      </c>
      <c r="E24" s="7" t="s">
        <v>33</v>
      </c>
      <c r="F24" s="7">
        <f>82.7+95.3+72.3+12.9+67.4+63.2+66.7+26.4+38.3</f>
        <v>525.19999999999993</v>
      </c>
      <c r="G24" s="7" t="s">
        <v>9</v>
      </c>
      <c r="H24" s="15">
        <f t="shared" si="0"/>
        <v>11250</v>
      </c>
      <c r="I24" s="17">
        <v>500</v>
      </c>
      <c r="J24" s="19"/>
    </row>
    <row r="25" spans="1:10" s="22" customFormat="1" ht="23.25" customHeight="1" x14ac:dyDescent="0.35">
      <c r="A25" s="6"/>
      <c r="B25" s="41" t="s">
        <v>63</v>
      </c>
      <c r="C25" s="41"/>
      <c r="D25" s="41"/>
      <c r="E25" s="41"/>
      <c r="F25" s="41"/>
      <c r="G25" s="41"/>
      <c r="H25" s="16">
        <f>SUM(H26)</f>
        <v>198</v>
      </c>
      <c r="I25" s="16">
        <f>SUM(I26)</f>
        <v>8.8000000000000007</v>
      </c>
      <c r="J25" s="19"/>
    </row>
    <row r="26" spans="1:10" s="22" customFormat="1" ht="93" x14ac:dyDescent="0.35">
      <c r="A26" s="6">
        <v>14</v>
      </c>
      <c r="B26" s="7" t="s">
        <v>60</v>
      </c>
      <c r="C26" s="7" t="s">
        <v>61</v>
      </c>
      <c r="D26" s="7" t="s">
        <v>62</v>
      </c>
      <c r="E26" s="7" t="s">
        <v>124</v>
      </c>
      <c r="F26" s="7">
        <v>3</v>
      </c>
      <c r="G26" s="7" t="s">
        <v>64</v>
      </c>
      <c r="H26" s="15">
        <v>198</v>
      </c>
      <c r="I26" s="17">
        <f>(H26*1000000000/22500)/1000000</f>
        <v>8.8000000000000007</v>
      </c>
      <c r="J26" s="19"/>
    </row>
    <row r="27" spans="1:10" s="23" customFormat="1" ht="24" customHeight="1" x14ac:dyDescent="0.35">
      <c r="A27" s="10" t="s">
        <v>65</v>
      </c>
      <c r="B27" s="41" t="s">
        <v>66</v>
      </c>
      <c r="C27" s="41"/>
      <c r="D27" s="41"/>
      <c r="E27" s="41"/>
      <c r="F27" s="41"/>
      <c r="G27" s="41"/>
      <c r="H27" s="16">
        <f>H28+H36+H38+H40+H42+H44</f>
        <v>8617.3270000000011</v>
      </c>
      <c r="I27" s="16">
        <f>I28+I36+I38+I40+I42+I44</f>
        <v>382.99231111111106</v>
      </c>
      <c r="J27" s="12"/>
    </row>
    <row r="28" spans="1:10" s="23" customFormat="1" ht="24" customHeight="1" x14ac:dyDescent="0.35">
      <c r="A28" s="10"/>
      <c r="B28" s="39" t="s">
        <v>109</v>
      </c>
      <c r="C28" s="40"/>
      <c r="D28" s="40"/>
      <c r="E28" s="40"/>
      <c r="F28" s="40"/>
      <c r="G28" s="45"/>
      <c r="H28" s="16">
        <f>SUM(H29:H35)</f>
        <v>7411.3270000000002</v>
      </c>
      <c r="I28" s="16">
        <f>SUM(I29:I35)</f>
        <v>329.3923111111111</v>
      </c>
      <c r="J28" s="33"/>
    </row>
    <row r="29" spans="1:10" s="22" customFormat="1" ht="127.5" customHeight="1" x14ac:dyDescent="0.35">
      <c r="A29" s="6">
        <v>1</v>
      </c>
      <c r="B29" s="7" t="s">
        <v>41</v>
      </c>
      <c r="C29" s="7" t="s">
        <v>24</v>
      </c>
      <c r="D29" s="7" t="s">
        <v>25</v>
      </c>
      <c r="E29" s="24" t="s">
        <v>115</v>
      </c>
      <c r="F29" s="7">
        <v>240</v>
      </c>
      <c r="G29" s="7" t="s">
        <v>114</v>
      </c>
      <c r="H29" s="15">
        <v>3060</v>
      </c>
      <c r="I29" s="17">
        <f>H29/22.5</f>
        <v>136</v>
      </c>
      <c r="J29" s="29"/>
    </row>
    <row r="30" spans="1:10" s="25" customFormat="1" ht="69.75" x14ac:dyDescent="0.35">
      <c r="A30" s="7">
        <v>2</v>
      </c>
      <c r="B30" s="8" t="s">
        <v>67</v>
      </c>
      <c r="C30" s="7" t="s">
        <v>24</v>
      </c>
      <c r="D30" s="8" t="s">
        <v>119</v>
      </c>
      <c r="E30" s="8" t="s">
        <v>77</v>
      </c>
      <c r="F30" s="7">
        <v>31.12</v>
      </c>
      <c r="G30" s="7" t="s">
        <v>76</v>
      </c>
      <c r="H30" s="7">
        <v>656.62199999999996</v>
      </c>
      <c r="I30" s="17">
        <f t="shared" ref="I30:I46" si="1">(H30*1000000000/22500)/1000000</f>
        <v>29.183199999999999</v>
      </c>
      <c r="J30" s="29" t="s">
        <v>81</v>
      </c>
    </row>
    <row r="31" spans="1:10" s="25" customFormat="1" ht="69.75" x14ac:dyDescent="0.35">
      <c r="A31" s="6">
        <v>3</v>
      </c>
      <c r="B31" s="8" t="s">
        <v>68</v>
      </c>
      <c r="C31" s="7" t="s">
        <v>24</v>
      </c>
      <c r="D31" s="8" t="s">
        <v>122</v>
      </c>
      <c r="E31" s="8" t="s">
        <v>78</v>
      </c>
      <c r="F31" s="7">
        <v>28.71</v>
      </c>
      <c r="G31" s="7" t="s">
        <v>76</v>
      </c>
      <c r="H31" s="7">
        <v>817.88199999999995</v>
      </c>
      <c r="I31" s="17">
        <f t="shared" si="1"/>
        <v>36.350311111111111</v>
      </c>
      <c r="J31" s="30">
        <v>36350323</v>
      </c>
    </row>
    <row r="32" spans="1:10" s="25" customFormat="1" ht="84.75" customHeight="1" x14ac:dyDescent="0.35">
      <c r="A32" s="7">
        <v>4</v>
      </c>
      <c r="B32" s="8" t="s">
        <v>69</v>
      </c>
      <c r="C32" s="7" t="s">
        <v>24</v>
      </c>
      <c r="D32" s="8" t="s">
        <v>123</v>
      </c>
      <c r="E32" s="8" t="s">
        <v>79</v>
      </c>
      <c r="F32" s="7">
        <v>23.93</v>
      </c>
      <c r="G32" s="7" t="s">
        <v>76</v>
      </c>
      <c r="H32" s="15">
        <v>1026.97</v>
      </c>
      <c r="I32" s="17">
        <f t="shared" si="1"/>
        <v>45.643111111111111</v>
      </c>
      <c r="J32" s="30">
        <v>45643111</v>
      </c>
    </row>
    <row r="33" spans="1:10" s="25" customFormat="1" ht="78" customHeight="1" x14ac:dyDescent="0.35">
      <c r="A33" s="6">
        <v>5</v>
      </c>
      <c r="B33" s="8" t="s">
        <v>70</v>
      </c>
      <c r="C33" s="7" t="s">
        <v>24</v>
      </c>
      <c r="D33" s="8" t="s">
        <v>72</v>
      </c>
      <c r="E33" s="8" t="s">
        <v>75</v>
      </c>
      <c r="F33" s="7">
        <v>0.8</v>
      </c>
      <c r="G33" s="7" t="s">
        <v>76</v>
      </c>
      <c r="H33" s="7">
        <v>101</v>
      </c>
      <c r="I33" s="17">
        <f t="shared" si="1"/>
        <v>4.4888888888888889</v>
      </c>
      <c r="J33" s="30">
        <v>4488889</v>
      </c>
    </row>
    <row r="34" spans="1:10" s="25" customFormat="1" ht="90" customHeight="1" x14ac:dyDescent="0.35">
      <c r="A34" s="7">
        <v>6</v>
      </c>
      <c r="B34" s="8" t="s">
        <v>108</v>
      </c>
      <c r="C34" s="7" t="s">
        <v>24</v>
      </c>
      <c r="D34" s="8" t="s">
        <v>71</v>
      </c>
      <c r="E34" s="8" t="s">
        <v>74</v>
      </c>
      <c r="F34" s="7">
        <v>12.6</v>
      </c>
      <c r="G34" s="7" t="s">
        <v>76</v>
      </c>
      <c r="H34" s="7">
        <v>644</v>
      </c>
      <c r="I34" s="17">
        <f>(H34*1000000000/22500)/1000000</f>
        <v>28.622222222222224</v>
      </c>
      <c r="J34" s="30">
        <v>28624444</v>
      </c>
    </row>
    <row r="35" spans="1:10" s="25" customFormat="1" ht="83.25" customHeight="1" x14ac:dyDescent="0.35">
      <c r="A35" s="6">
        <v>7</v>
      </c>
      <c r="B35" s="8" t="s">
        <v>117</v>
      </c>
      <c r="C35" s="7" t="s">
        <v>24</v>
      </c>
      <c r="D35" s="8" t="s">
        <v>73</v>
      </c>
      <c r="E35" s="8" t="s">
        <v>80</v>
      </c>
      <c r="F35" s="7">
        <v>38.5</v>
      </c>
      <c r="G35" s="7" t="s">
        <v>76</v>
      </c>
      <c r="H35" s="15">
        <v>1104.8530000000001</v>
      </c>
      <c r="I35" s="17">
        <f t="shared" si="1"/>
        <v>49.104577777777777</v>
      </c>
      <c r="J35" s="30">
        <v>49104581</v>
      </c>
    </row>
    <row r="36" spans="1:10" s="25" customFormat="1" ht="31.5" customHeight="1" x14ac:dyDescent="0.35">
      <c r="A36" s="6"/>
      <c r="B36" s="46" t="s">
        <v>113</v>
      </c>
      <c r="C36" s="47"/>
      <c r="D36" s="47"/>
      <c r="E36" s="47"/>
      <c r="F36" s="47"/>
      <c r="G36" s="48"/>
      <c r="H36" s="34">
        <f>H37</f>
        <v>352</v>
      </c>
      <c r="I36" s="21">
        <f>I37</f>
        <v>15.644444444444444</v>
      </c>
      <c r="J36" s="30"/>
    </row>
    <row r="37" spans="1:10" s="22" customFormat="1" ht="103.5" customHeight="1" x14ac:dyDescent="0.35">
      <c r="A37" s="7">
        <v>8</v>
      </c>
      <c r="B37" s="9" t="s">
        <v>82</v>
      </c>
      <c r="C37" s="7" t="s">
        <v>83</v>
      </c>
      <c r="D37" s="7" t="s">
        <v>84</v>
      </c>
      <c r="E37" s="8" t="s">
        <v>85</v>
      </c>
      <c r="F37" s="7">
        <v>100</v>
      </c>
      <c r="G37" s="7" t="s">
        <v>86</v>
      </c>
      <c r="H37" s="26">
        <v>352</v>
      </c>
      <c r="I37" s="17">
        <f t="shared" si="1"/>
        <v>15.644444444444444</v>
      </c>
      <c r="J37" s="31">
        <v>15644444</v>
      </c>
    </row>
    <row r="38" spans="1:10" s="22" customFormat="1" ht="27" customHeight="1" x14ac:dyDescent="0.35">
      <c r="A38" s="7"/>
      <c r="B38" s="39" t="s">
        <v>110</v>
      </c>
      <c r="C38" s="40"/>
      <c r="D38" s="40"/>
      <c r="E38" s="40"/>
      <c r="F38" s="40"/>
      <c r="G38" s="45"/>
      <c r="H38" s="34">
        <f>H39</f>
        <v>50</v>
      </c>
      <c r="I38" s="21">
        <f>I39</f>
        <v>2.2222222222222219</v>
      </c>
      <c r="J38" s="31"/>
    </row>
    <row r="39" spans="1:10" s="22" customFormat="1" ht="132" customHeight="1" x14ac:dyDescent="0.35">
      <c r="A39" s="6">
        <v>9</v>
      </c>
      <c r="B39" s="8" t="s">
        <v>87</v>
      </c>
      <c r="C39" s="7" t="s">
        <v>19</v>
      </c>
      <c r="D39" s="7" t="s">
        <v>92</v>
      </c>
      <c r="E39" s="8" t="s">
        <v>93</v>
      </c>
      <c r="F39" s="7" t="s">
        <v>103</v>
      </c>
      <c r="G39" s="7" t="s">
        <v>94</v>
      </c>
      <c r="H39" s="7">
        <v>50</v>
      </c>
      <c r="I39" s="17">
        <f t="shared" si="1"/>
        <v>2.2222222222222219</v>
      </c>
      <c r="J39" s="32"/>
    </row>
    <row r="40" spans="1:10" s="22" customFormat="1" ht="29.25" customHeight="1" x14ac:dyDescent="0.35">
      <c r="A40" s="6"/>
      <c r="B40" s="39" t="s">
        <v>111</v>
      </c>
      <c r="C40" s="40"/>
      <c r="D40" s="40"/>
      <c r="E40" s="40"/>
      <c r="F40" s="40"/>
      <c r="G40" s="45"/>
      <c r="H40" s="5">
        <f>H41</f>
        <v>167</v>
      </c>
      <c r="I40" s="21">
        <f>I41</f>
        <v>7.4222222222222216</v>
      </c>
      <c r="J40" s="32"/>
    </row>
    <row r="41" spans="1:10" s="22" customFormat="1" ht="139.5" customHeight="1" x14ac:dyDescent="0.35">
      <c r="A41" s="7">
        <v>10</v>
      </c>
      <c r="B41" s="8" t="s">
        <v>88</v>
      </c>
      <c r="C41" s="8" t="s">
        <v>95</v>
      </c>
      <c r="D41" s="8" t="s">
        <v>96</v>
      </c>
      <c r="E41" s="8" t="s">
        <v>89</v>
      </c>
      <c r="F41" s="7">
        <v>1.08</v>
      </c>
      <c r="G41" s="7" t="s">
        <v>86</v>
      </c>
      <c r="H41" s="7">
        <v>167</v>
      </c>
      <c r="I41" s="17">
        <f t="shared" si="1"/>
        <v>7.4222222222222216</v>
      </c>
      <c r="J41" s="31">
        <v>7422222</v>
      </c>
    </row>
    <row r="42" spans="1:10" s="22" customFormat="1" ht="25.5" customHeight="1" x14ac:dyDescent="0.35">
      <c r="A42" s="7"/>
      <c r="B42" s="39" t="s">
        <v>116</v>
      </c>
      <c r="C42" s="40"/>
      <c r="D42" s="40"/>
      <c r="E42" s="40"/>
      <c r="F42" s="40"/>
      <c r="G42" s="45"/>
      <c r="H42" s="5">
        <f>H43</f>
        <v>385</v>
      </c>
      <c r="I42" s="21">
        <f>I43</f>
        <v>17.111111111111111</v>
      </c>
      <c r="J42" s="31"/>
    </row>
    <row r="43" spans="1:10" s="22" customFormat="1" ht="115.5" customHeight="1" x14ac:dyDescent="0.35">
      <c r="A43" s="6">
        <v>11</v>
      </c>
      <c r="B43" s="8" t="s">
        <v>90</v>
      </c>
      <c r="C43" s="8" t="s">
        <v>98</v>
      </c>
      <c r="D43" s="8" t="s">
        <v>99</v>
      </c>
      <c r="E43" s="8" t="s">
        <v>97</v>
      </c>
      <c r="F43" s="7">
        <v>17.350000000000001</v>
      </c>
      <c r="G43" s="7" t="s">
        <v>76</v>
      </c>
      <c r="H43" s="7">
        <v>385</v>
      </c>
      <c r="I43" s="17">
        <f t="shared" si="1"/>
        <v>17.111111111111111</v>
      </c>
      <c r="J43" s="31">
        <v>17111111</v>
      </c>
    </row>
    <row r="44" spans="1:10" s="22" customFormat="1" ht="31.5" customHeight="1" x14ac:dyDescent="0.35">
      <c r="A44" s="6"/>
      <c r="B44" s="39" t="s">
        <v>112</v>
      </c>
      <c r="C44" s="40"/>
      <c r="D44" s="40"/>
      <c r="E44" s="40"/>
      <c r="F44" s="40"/>
      <c r="G44" s="45"/>
      <c r="H44" s="5">
        <f>H45+H46</f>
        <v>252</v>
      </c>
      <c r="I44" s="5">
        <f>I45+I46</f>
        <v>11.2</v>
      </c>
      <c r="J44" s="31"/>
    </row>
    <row r="45" spans="1:10" s="22" customFormat="1" ht="87.75" customHeight="1" x14ac:dyDescent="0.35">
      <c r="A45" s="7">
        <v>12</v>
      </c>
      <c r="B45" s="8" t="s">
        <v>91</v>
      </c>
      <c r="C45" s="8" t="s">
        <v>100</v>
      </c>
      <c r="D45" s="8" t="s">
        <v>101</v>
      </c>
      <c r="E45" s="27" t="s">
        <v>102</v>
      </c>
      <c r="F45" s="7" t="s">
        <v>103</v>
      </c>
      <c r="G45" s="7" t="s">
        <v>86</v>
      </c>
      <c r="H45" s="7">
        <v>184</v>
      </c>
      <c r="I45" s="17">
        <f t="shared" si="1"/>
        <v>8.1777777777777771</v>
      </c>
      <c r="J45" s="31">
        <v>8177778</v>
      </c>
    </row>
    <row r="46" spans="1:10" ht="89.25" customHeight="1" x14ac:dyDescent="0.35">
      <c r="A46" s="7">
        <v>13</v>
      </c>
      <c r="B46" s="9" t="s">
        <v>104</v>
      </c>
      <c r="C46" s="9" t="s">
        <v>105</v>
      </c>
      <c r="D46" s="8" t="s">
        <v>106</v>
      </c>
      <c r="E46" s="24" t="s">
        <v>107</v>
      </c>
      <c r="F46" s="7">
        <v>0.6</v>
      </c>
      <c r="G46" s="7" t="s">
        <v>94</v>
      </c>
      <c r="H46" s="7">
        <v>68</v>
      </c>
      <c r="I46" s="17">
        <f t="shared" si="1"/>
        <v>3.0222222222222221</v>
      </c>
    </row>
  </sheetData>
  <mergeCells count="23">
    <mergeCell ref="B44:G44"/>
    <mergeCell ref="B28:G28"/>
    <mergeCell ref="B36:G36"/>
    <mergeCell ref="B38:G38"/>
    <mergeCell ref="B40:G40"/>
    <mergeCell ref="B42:G42"/>
    <mergeCell ref="A6:A7"/>
    <mergeCell ref="B6:B7"/>
    <mergeCell ref="C6:C7"/>
    <mergeCell ref="D6:D7"/>
    <mergeCell ref="E6:E7"/>
    <mergeCell ref="B25:G25"/>
    <mergeCell ref="B27:G27"/>
    <mergeCell ref="J6:J7"/>
    <mergeCell ref="B4:I4"/>
    <mergeCell ref="F6:F7"/>
    <mergeCell ref="G6:G7"/>
    <mergeCell ref="H6:I6"/>
    <mergeCell ref="B1:C1"/>
    <mergeCell ref="B2:C2"/>
    <mergeCell ref="D1:I1"/>
    <mergeCell ref="D2:I2"/>
    <mergeCell ref="B8:G8"/>
  </mergeCells>
  <pageMargins left="0.23622047244094499" right="0.23622047244094499" top="0.4" bottom="0.5" header="0" footer="0"/>
  <pageSetup paperSize="9" orientation="landscape" verticalDpi="0"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 du an </vt:lpstr>
      <vt:lpstr>'26 du an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James Garrett</cp:lastModifiedBy>
  <cp:lastPrinted>2017-04-27T01:18:35Z</cp:lastPrinted>
  <dcterms:created xsi:type="dcterms:W3CDTF">2015-09-30T01:26:53Z</dcterms:created>
  <dcterms:modified xsi:type="dcterms:W3CDTF">2020-12-22T02:34:32Z</dcterms:modified>
</cp:coreProperties>
</file>